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1-Yaping\Church Notes\"/>
    </mc:Choice>
  </mc:AlternateContent>
  <xr:revisionPtr revIDLastSave="0" documentId="13_ncr:1_{D19EEF19-9801-4364-B9C9-CCE75724C177}" xr6:coauthVersionLast="47" xr6:coauthVersionMax="47" xr10:uidLastSave="{00000000-0000-0000-0000-000000000000}"/>
  <bookViews>
    <workbookView xWindow="-108" yWindow="-108" windowWidth="23256" windowHeight="12456" xr2:uid="{B3AD3B3A-078C-43A3-89F7-BF47DA26DC20}"/>
  </bookViews>
  <sheets>
    <sheet name="Form" sheetId="1" r:id="rId1"/>
    <sheet name="Example" sheetId="3" r:id="rId2"/>
  </sheets>
  <definedNames>
    <definedName name="Apartment" localSheetId="1">Example!$K$8:$M$8</definedName>
    <definedName name="Apartment">Form!$K$6:$M$6</definedName>
    <definedName name="Hillside" localSheetId="1">Example!$K$7:$M$7</definedName>
    <definedName name="Hillside">Form!$K$5:$M$5</definedName>
    <definedName name="_xlnm.Print_Area" localSheetId="1">Example!$A$1:$I$27</definedName>
    <definedName name="_xlnm.Print_Area" localSheetId="0">Form!$A$1:$I$25</definedName>
    <definedName name="Terrace" localSheetId="1">Example!$K$6:$M$6</definedName>
    <definedName name="Terrace">Form!$K$4:$M$4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3" l="1"/>
  <c r="N17" i="3"/>
  <c r="H17" i="3"/>
  <c r="N16" i="3"/>
  <c r="H16" i="3"/>
  <c r="F13" i="3"/>
  <c r="H13" i="3" s="1"/>
  <c r="F11" i="1"/>
  <c r="H11" i="1" s="1"/>
  <c r="H12" i="1" s="1"/>
  <c r="H19" i="1"/>
  <c r="H15" i="1"/>
  <c r="H14" i="1"/>
  <c r="N15" i="1"/>
  <c r="N14" i="1"/>
  <c r="H19" i="3" l="1"/>
  <c r="H18" i="3"/>
  <c r="H14" i="3"/>
  <c r="H20" i="3" s="1"/>
  <c r="H22" i="3" s="1"/>
  <c r="H17" i="1"/>
  <c r="H16" i="1"/>
  <c r="H18" i="1" l="1"/>
  <c r="H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Yaping Tu</author>
  </authors>
  <commentList>
    <comment ref="G19" authorId="0" shapeId="0" xr:uid="{ADF1634D-582B-42EB-8AF8-4F29F2D9D0DA}">
      <text>
        <r>
          <rPr>
            <sz val="9"/>
            <color indexed="81"/>
            <rFont val="Tahoma"/>
            <family val="2"/>
          </rPr>
          <t xml:space="preserve">
Date required
mm/dd</t>
        </r>
      </text>
    </comment>
    <comment ref="H19" authorId="0" shapeId="0" xr:uid="{FB121767-F64D-4812-ABBB-D8372D841063}">
      <text>
        <r>
          <rPr>
            <sz val="9"/>
            <color indexed="81"/>
            <rFont val="Tahoma"/>
            <family val="2"/>
          </rPr>
          <t xml:space="preserve">
No subsidies
after 5/17/2026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Yaping Tu</author>
  </authors>
  <commentList>
    <comment ref="G21" authorId="0" shapeId="0" xr:uid="{E941349B-7D69-4084-9C01-BB01496B8666}">
      <text>
        <r>
          <rPr>
            <sz val="9"/>
            <color indexed="81"/>
            <rFont val="Tahoma"/>
            <family val="2"/>
          </rPr>
          <t xml:space="preserve">
Date required
mm/dd</t>
        </r>
      </text>
    </comment>
    <comment ref="H21" authorId="0" shapeId="0" xr:uid="{C3849D81-4FAF-437E-B25F-28173B90D46F}">
      <text>
        <r>
          <rPr>
            <sz val="9"/>
            <color indexed="81"/>
            <rFont val="Tahoma"/>
            <family val="2"/>
          </rPr>
          <t xml:space="preserve">
No subsidies
after 5/17/2026
</t>
        </r>
      </text>
    </comment>
  </commentList>
</comments>
</file>

<file path=xl/sharedStrings.xml><?xml version="1.0" encoding="utf-8"?>
<sst xmlns="http://schemas.openxmlformats.org/spreadsheetml/2006/main" count="162" uniqueCount="77">
  <si>
    <t>Terrace</t>
  </si>
  <si>
    <t>Breakfast</t>
  </si>
  <si>
    <t>Lunch</t>
  </si>
  <si>
    <t>Dinner</t>
  </si>
  <si>
    <t>Building</t>
  </si>
  <si>
    <t>Line</t>
  </si>
  <si>
    <t>Children 5-11</t>
  </si>
  <si>
    <t>Hotel 
酒店名</t>
  </si>
  <si>
    <t>Room Setting
房间设置</t>
  </si>
  <si>
    <t>Room Price 
房价 ($)</t>
  </si>
  <si>
    <t># Nights
天数</t>
  </si>
  <si>
    <t>Amount 
金额 ($)</t>
  </si>
  <si>
    <t>Meal Vouchers
餐券数</t>
  </si>
  <si>
    <t>Headcounts
人数</t>
  </si>
  <si>
    <t>Breakfast
早餐</t>
  </si>
  <si>
    <t>Lunch
午餐</t>
  </si>
  <si>
    <t>Dinner
晚餐</t>
  </si>
  <si>
    <t xml:space="preserve">Tax (11%)                                           </t>
  </si>
  <si>
    <t>= Line 1 x 0.11</t>
  </si>
  <si>
    <t xml:space="preserve">Tax 税(7%)                               </t>
  </si>
  <si>
    <t>= (Line 2 + Line 3) x 0.07</t>
  </si>
  <si>
    <t>= (Line 2 + Line 3) x 0.18</t>
  </si>
  <si>
    <t xml:space="preserve">Service Fee 服务费 (18%)             </t>
  </si>
  <si>
    <t>= Add Line 1 through Line 6</t>
  </si>
  <si>
    <t xml:space="preserve">Total 总数 ($)                          </t>
  </si>
  <si>
    <t>= Line 7 - Line 8</t>
  </si>
  <si>
    <t xml:space="preserve">Full Name 
(English) </t>
  </si>
  <si>
    <t>姓名 
(中文)</t>
  </si>
  <si>
    <t>Gender
性别</t>
  </si>
  <si>
    <t>Age
年龄</t>
  </si>
  <si>
    <t>Food Allergy
食物过敏</t>
  </si>
  <si>
    <t>Small Group
团契小组</t>
  </si>
  <si>
    <t>Subsidy 教会补助 ($)</t>
  </si>
  <si>
    <t>John Doe</t>
  </si>
  <si>
    <t>Sum</t>
  </si>
  <si>
    <t>Meal Price / person / day</t>
  </si>
  <si>
    <t>Hotel Price / day</t>
  </si>
  <si>
    <t xml:space="preserve"> </t>
  </si>
  <si>
    <t>Email:</t>
  </si>
  <si>
    <t>Phone:</t>
  </si>
  <si>
    <t>All rooms will be charged an 11% tax.</t>
  </si>
  <si>
    <t>Children &lt;5</t>
  </si>
  <si>
    <t>Double/Double</t>
  </si>
  <si>
    <t xml:space="preserve">Hillside </t>
  </si>
  <si>
    <t>Apartment</t>
  </si>
  <si>
    <t>Queen/Queen</t>
  </si>
  <si>
    <t>King</t>
  </si>
  <si>
    <t>Twin/Twin</t>
  </si>
  <si>
    <t>Bunk</t>
  </si>
  <si>
    <t>Room Setting Options</t>
  </si>
  <si>
    <t>RS-1</t>
  </si>
  <si>
    <t>RS-2</t>
  </si>
  <si>
    <t>RS-3</t>
  </si>
  <si>
    <t>Subsidy Deadline</t>
  </si>
  <si>
    <t>Registration Date</t>
  </si>
  <si>
    <t>Adults (12 and older)</t>
  </si>
  <si>
    <t>Check #:</t>
  </si>
  <si>
    <t xml:space="preserve"> Occupants per room (12 and older)</t>
  </si>
  <si>
    <r>
      <t xml:space="preserve">Fill out </t>
    </r>
    <r>
      <rPr>
        <sz val="12"/>
        <color rgb="FFFF0000"/>
        <rFont val="Aptos Narrow"/>
        <scheme val="minor"/>
      </rPr>
      <t>ALL</t>
    </r>
    <r>
      <rPr>
        <sz val="12"/>
        <color theme="1"/>
        <rFont val="Aptos Narrow"/>
        <scheme val="minor"/>
      </rPr>
      <t xml:space="preserve"> applicable green areas by typing or selecting from drop-down menu; other cells are automatically populated</t>
    </r>
  </si>
  <si>
    <r>
      <t xml:space="preserve">Adult(12 and older) $30/person; Kids 5-11y $15/person when registered by </t>
    </r>
    <r>
      <rPr>
        <sz val="11"/>
        <color rgb="FFFF0000"/>
        <rFont val="Aptos Narrow"/>
        <scheme val="minor"/>
      </rPr>
      <t>5/17/26</t>
    </r>
  </si>
  <si>
    <t>All meals will be charged a 7% sale tax and 18% service fee</t>
  </si>
  <si>
    <t>M</t>
  </si>
  <si>
    <t>F</t>
  </si>
  <si>
    <t>None</t>
  </si>
  <si>
    <t>Joshua</t>
  </si>
  <si>
    <t>Adults (12 and older)
人数 (12岁以上)</t>
  </si>
  <si>
    <t xml:space="preserve">Payable to RCCC 总金额 ($)                        </t>
  </si>
  <si>
    <t>Seafood</t>
  </si>
  <si>
    <t>919-987-6543</t>
  </si>
  <si>
    <t>johndoe@email.com</t>
  </si>
  <si>
    <t>In this EXAMPLE of a family of 5, the room is priced for 3 occupants (Jack is 12 yrs old)</t>
  </si>
  <si>
    <t>MUST HAVE DATE BELOW</t>
  </si>
  <si>
    <t>Meals are full price ($30 subsidy) for Jack (12 yo); half price ($15 subsidy) for Jill (5 yo), and free for Joan (3 yo) with no subsidy</t>
  </si>
  <si>
    <t>Jane Doe</t>
  </si>
  <si>
    <t>Jack Doe</t>
  </si>
  <si>
    <t>Jill Doe</t>
  </si>
  <si>
    <t>Joan Doe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</si>
</sst>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Aptos Narrow"/>
      <family val="2"/>
      <scheme val="minor"/>
    </font>
    <font>
      <sz val="11"/>
      <color theme="1"/>
      <name val="Aptos Narrow"/>
      <scheme val="minor"/>
    </font>
    <font>
      <sz val="9"/>
      <color indexed="81"/>
      <name val="Tahoma"/>
      <family val="2"/>
    </font>
    <font>
      <b/>
      <sz val="11"/>
      <color theme="1"/>
      <name val="Aptos Narrow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FF0000"/>
      <name val="Aptos Narrow"/>
      <scheme val="minor"/>
    </font>
    <font>
      <sz val="12"/>
      <color theme="1"/>
      <name val="Aptos Narrow"/>
      <scheme val="minor"/>
    </font>
    <font>
      <sz val="12"/>
      <color rgb="FFFF0000"/>
      <name val="Aptos Narrow"/>
      <scheme val="minor"/>
    </font>
    <font>
      <b/>
      <sz val="8"/>
      <color theme="0"/>
      <name val="Aptos Narrow"/>
      <scheme val="minor"/>
    </font>
    <font>
      <b/>
      <sz val="10"/>
      <color theme="1"/>
      <name val="Aptos Narrow"/>
      <scheme val="minor"/>
    </font>
    <font>
      <sz val="10"/>
      <color theme="1"/>
      <name val="Aptos Narrow"/>
      <scheme val="minor"/>
    </font>
    <font>
      <u/>
      <sz val="11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95">
    <xf numFmtId="0" fontId="0" fillId="0" borderId="0" xfId="0"/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14" fontId="0" fillId="4" borderId="1" xfId="0" quotePrefix="1" applyNumberForma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left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13" xfId="0" applyBorder="1" applyAlignment="1">
      <alignment horizontal="center" vertical="center" wrapText="1"/>
    </xf>
    <xf numFmtId="0" fontId="0" fillId="2" borderId="5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6" xfId="0" applyNumberForma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2" fontId="0" fillId="0" borderId="25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2" fontId="0" fillId="0" borderId="18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2" fontId="0" fillId="0" borderId="14" xfId="0" applyNumberForma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1" xfId="0" quotePrefix="1" applyBorder="1" applyAlignment="1">
      <alignment horizontal="right" vertical="center" wrapText="1"/>
    </xf>
    <xf numFmtId="14" fontId="0" fillId="0" borderId="1" xfId="0" quotePrefix="1" applyNumberFormat="1" applyBorder="1" applyAlignment="1">
      <alignment horizontal="center" vertical="center" wrapText="1"/>
    </xf>
    <xf numFmtId="2" fontId="5" fillId="0" borderId="16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20" xfId="0" applyFont="1" applyBorder="1" applyAlignment="1">
      <alignment horizontal="left" wrapText="1"/>
    </xf>
    <xf numFmtId="0" fontId="3" fillId="0" borderId="0" xfId="0" applyFont="1" applyAlignment="1">
      <alignment horizontal="center" wrapText="1"/>
    </xf>
    <xf numFmtId="0" fontId="8" fillId="0" borderId="0" xfId="0" applyFont="1" applyAlignment="1">
      <alignment vertical="center"/>
    </xf>
    <xf numFmtId="0" fontId="0" fillId="0" borderId="20" xfId="0" applyBorder="1" applyAlignment="1">
      <alignment horizontal="center" wrapText="1"/>
    </xf>
    <xf numFmtId="0" fontId="5" fillId="4" borderId="1" xfId="0" applyFont="1" applyFill="1" applyBorder="1" applyAlignment="1" applyProtection="1">
      <alignment horizontal="left" vertical="center" wrapText="1"/>
      <protection locked="0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2" fontId="0" fillId="0" borderId="1" xfId="0" applyNumberFormat="1" applyBorder="1" applyAlignment="1">
      <alignment horizontal="left" vertical="center" wrapText="1"/>
    </xf>
    <xf numFmtId="0" fontId="0" fillId="3" borderId="1" xfId="0" applyFill="1" applyBorder="1" applyAlignment="1">
      <alignment horizontal="left" wrapText="1"/>
    </xf>
    <xf numFmtId="0" fontId="0" fillId="0" borderId="0" xfId="0" quotePrefix="1" applyAlignment="1">
      <alignment vertical="center"/>
    </xf>
    <xf numFmtId="0" fontId="0" fillId="2" borderId="13" xfId="0" applyFill="1" applyBorder="1" applyAlignment="1">
      <alignment vertical="center" wrapText="1"/>
    </xf>
    <xf numFmtId="0" fontId="0" fillId="0" borderId="17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6" xfId="0" applyFont="1" applyFill="1" applyBorder="1" applyAlignment="1" applyProtection="1">
      <alignment horizontal="center" vertical="center" wrapText="1"/>
      <protection locked="0"/>
    </xf>
    <xf numFmtId="0" fontId="10" fillId="5" borderId="12" xfId="0" quotePrefix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left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3" fillId="4" borderId="4" xfId="1" applyFill="1" applyBorder="1" applyAlignment="1" applyProtection="1">
      <alignment horizontal="left" vertical="center" indent="1"/>
      <protection locked="0"/>
    </xf>
    <xf numFmtId="0" fontId="1" fillId="4" borderId="4" xfId="0" applyFont="1" applyFill="1" applyBorder="1" applyAlignment="1" applyProtection="1">
      <alignment horizontal="left" vertical="center" indent="1"/>
      <protection locked="0"/>
    </xf>
    <xf numFmtId="0" fontId="0" fillId="0" borderId="21" xfId="0" applyBorder="1" applyAlignment="1">
      <alignment horizontal="left" wrapText="1"/>
    </xf>
    <xf numFmtId="0" fontId="0" fillId="0" borderId="21" xfId="0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left" vertical="center" wrapText="1"/>
    </xf>
    <xf numFmtId="0" fontId="1" fillId="4" borderId="26" xfId="0" applyFont="1" applyFill="1" applyBorder="1" applyAlignment="1" applyProtection="1">
      <alignment horizontal="left" vertical="center" indent="1"/>
      <protection locked="0"/>
    </xf>
    <xf numFmtId="0" fontId="1" fillId="4" borderId="27" xfId="0" applyFont="1" applyFill="1" applyBorder="1" applyAlignment="1" applyProtection="1">
      <alignment horizontal="left" vertical="center" indent="1"/>
      <protection locked="0"/>
    </xf>
    <xf numFmtId="0" fontId="0" fillId="0" borderId="4" xfId="0" quotePrefix="1" applyBorder="1" applyAlignment="1">
      <alignment horizontal="left" vertical="center" wrapText="1"/>
    </xf>
    <xf numFmtId="0" fontId="0" fillId="0" borderId="3" xfId="0" quotePrefix="1" applyBorder="1" applyAlignment="1">
      <alignment horizontal="left" vertical="center" wrapText="1"/>
    </xf>
    <xf numFmtId="0" fontId="0" fillId="0" borderId="8" xfId="0" quotePrefix="1" applyBorder="1" applyAlignment="1">
      <alignment horizontal="left" vertical="center" wrapText="1"/>
    </xf>
    <xf numFmtId="0" fontId="0" fillId="0" borderId="9" xfId="0" quotePrefix="1" applyBorder="1" applyAlignment="1">
      <alignment horizontal="left" vertical="center" wrapText="1"/>
    </xf>
    <xf numFmtId="0" fontId="0" fillId="0" borderId="11" xfId="0" quotePrefix="1" applyBorder="1" applyAlignment="1">
      <alignment horizontal="left" vertical="center" wrapText="1"/>
    </xf>
    <xf numFmtId="0" fontId="0" fillId="0" borderId="12" xfId="0" quotePrefix="1" applyBorder="1" applyAlignment="1">
      <alignment horizontal="left" vertical="center" wrapText="1"/>
    </xf>
    <xf numFmtId="0" fontId="0" fillId="0" borderId="21" xfId="0" quotePrefix="1" applyBorder="1" applyAlignment="1">
      <alignment horizontal="left" vertical="center" wrapText="1"/>
    </xf>
    <xf numFmtId="0" fontId="0" fillId="0" borderId="24" xfId="0" quotePrefix="1" applyBorder="1" applyAlignment="1">
      <alignment horizontal="left" vertical="center" wrapText="1"/>
    </xf>
    <xf numFmtId="0" fontId="1" fillId="4" borderId="4" xfId="0" applyFont="1" applyFill="1" applyBorder="1" applyAlignment="1" applyProtection="1">
      <alignment horizontal="left" vertical="center" wrapText="1" indent="1"/>
      <protection locked="0"/>
    </xf>
    <xf numFmtId="0" fontId="1" fillId="4" borderId="26" xfId="0" applyFont="1" applyFill="1" applyBorder="1" applyAlignment="1" applyProtection="1">
      <alignment horizontal="left" vertical="center" wrapText="1" indent="1"/>
      <protection locked="0"/>
    </xf>
    <xf numFmtId="0" fontId="1" fillId="4" borderId="27" xfId="0" applyFont="1" applyFill="1" applyBorder="1" applyAlignment="1" applyProtection="1">
      <alignment horizontal="left" vertical="center" wrapText="1" indent="1"/>
      <protection locked="0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0D437-2252-409E-9E3C-C123519125F1}">
  <dimension ref="B1:Q25"/>
  <sheetViews>
    <sheetView tabSelected="1" zoomScale="90" zoomScaleNormal="90" workbookViewId="0">
      <selection activeCell="C4" sqref="C4"/>
    </sheetView>
  </sheetViews>
  <sheetFormatPr defaultColWidth="8.8984375" defaultRowHeight="13.8"/>
  <cols>
    <col min="1" max="1" width="3.3984375" style="4" customWidth="1"/>
    <col min="2" max="2" width="4.796875" style="4" customWidth="1"/>
    <col min="3" max="3" width="24.09765625" style="4" customWidth="1"/>
    <col min="4" max="8" width="18.69921875" style="5" customWidth="1"/>
    <col min="9" max="9" width="4.59765625" style="5" customWidth="1"/>
    <col min="10" max="10" width="18.796875" style="5" bestFit="1" customWidth="1"/>
    <col min="11" max="11" width="13.8984375" style="4" customWidth="1"/>
    <col min="12" max="13" width="12.69921875" style="4" customWidth="1"/>
    <col min="14" max="17" width="8.69921875" style="4" customWidth="1"/>
    <col min="18" max="16384" width="8.8984375" style="4"/>
  </cols>
  <sheetData>
    <row r="1" spans="2:17" ht="15.6" customHeight="1"/>
    <row r="2" spans="2:17" ht="27" customHeight="1" thickBot="1">
      <c r="B2" s="39"/>
      <c r="C2" s="42" t="s">
        <v>58</v>
      </c>
      <c r="D2" s="20"/>
      <c r="E2" s="20"/>
      <c r="F2" s="20"/>
      <c r="G2" s="20"/>
      <c r="H2" s="20"/>
      <c r="J2" s="63" t="s">
        <v>36</v>
      </c>
      <c r="K2" s="75" t="s">
        <v>49</v>
      </c>
      <c r="L2" s="76"/>
      <c r="M2" s="77"/>
      <c r="N2" s="75" t="s">
        <v>57</v>
      </c>
      <c r="O2" s="76"/>
      <c r="P2" s="76"/>
      <c r="Q2" s="77"/>
    </row>
    <row r="3" spans="2:17" ht="31.8" customHeight="1" thickTop="1">
      <c r="B3" s="52"/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8" t="s">
        <v>31</v>
      </c>
      <c r="J3" s="64" t="s">
        <v>4</v>
      </c>
      <c r="K3" s="64" t="s">
        <v>50</v>
      </c>
      <c r="L3" s="64" t="s">
        <v>51</v>
      </c>
      <c r="M3" s="64" t="s">
        <v>52</v>
      </c>
      <c r="N3" s="64">
        <v>1</v>
      </c>
      <c r="O3" s="64">
        <v>2</v>
      </c>
      <c r="P3" s="64">
        <v>3</v>
      </c>
      <c r="Q3" s="64">
        <v>4</v>
      </c>
    </row>
    <row r="4" spans="2:17" ht="19.95" customHeight="1">
      <c r="B4" s="34">
        <v>1</v>
      </c>
      <c r="C4" s="44"/>
      <c r="D4" s="44"/>
      <c r="E4" s="1"/>
      <c r="F4" s="1"/>
      <c r="G4" s="1"/>
      <c r="H4" s="47"/>
      <c r="J4" s="65" t="s">
        <v>0</v>
      </c>
      <c r="K4" s="66" t="s">
        <v>45</v>
      </c>
      <c r="L4" s="66" t="s">
        <v>42</v>
      </c>
      <c r="M4" s="66" t="s">
        <v>46</v>
      </c>
      <c r="N4" s="67">
        <v>155</v>
      </c>
      <c r="O4" s="67">
        <v>155</v>
      </c>
      <c r="P4" s="67">
        <v>175</v>
      </c>
      <c r="Q4" s="67">
        <v>195</v>
      </c>
    </row>
    <row r="5" spans="2:17" ht="19.95" customHeight="1">
      <c r="B5" s="34">
        <v>2</v>
      </c>
      <c r="C5" s="44"/>
      <c r="D5" s="44" t="s">
        <v>37</v>
      </c>
      <c r="E5" s="1"/>
      <c r="F5" s="1" t="s">
        <v>37</v>
      </c>
      <c r="G5" s="1"/>
      <c r="H5" s="47"/>
      <c r="J5" s="65" t="s">
        <v>43</v>
      </c>
      <c r="K5" s="66" t="s">
        <v>42</v>
      </c>
      <c r="L5" s="68"/>
      <c r="M5" s="68"/>
      <c r="N5" s="67">
        <v>89</v>
      </c>
      <c r="O5" s="67">
        <v>89</v>
      </c>
      <c r="P5" s="67">
        <v>99</v>
      </c>
      <c r="Q5" s="67">
        <v>109</v>
      </c>
    </row>
    <row r="6" spans="2:17" ht="19.95" customHeight="1">
      <c r="B6" s="34">
        <v>3</v>
      </c>
      <c r="C6" s="44"/>
      <c r="D6" s="44" t="s">
        <v>37</v>
      </c>
      <c r="E6" s="1"/>
      <c r="F6" s="1" t="s">
        <v>37</v>
      </c>
      <c r="G6" s="1"/>
      <c r="H6" s="47"/>
      <c r="J6" s="65" t="s">
        <v>44</v>
      </c>
      <c r="K6" s="66" t="s">
        <v>42</v>
      </c>
      <c r="L6" s="66" t="s">
        <v>47</v>
      </c>
      <c r="M6" s="66" t="s">
        <v>48</v>
      </c>
      <c r="N6" s="67">
        <v>119</v>
      </c>
      <c r="O6" s="67">
        <v>119</v>
      </c>
      <c r="P6" s="67">
        <v>129</v>
      </c>
      <c r="Q6" s="67">
        <v>139</v>
      </c>
    </row>
    <row r="7" spans="2:17" ht="19.95" customHeight="1">
      <c r="B7" s="34">
        <v>4</v>
      </c>
      <c r="C7" s="44"/>
      <c r="D7" s="44"/>
      <c r="E7" s="1"/>
      <c r="F7" s="1" t="s">
        <v>37</v>
      </c>
      <c r="G7" s="1"/>
      <c r="H7" s="47"/>
      <c r="J7" s="73" t="s">
        <v>40</v>
      </c>
      <c r="K7" s="73"/>
      <c r="L7" s="73"/>
      <c r="M7" s="73"/>
    </row>
    <row r="8" spans="2:17" ht="19.95" customHeight="1" thickBot="1">
      <c r="B8" s="53">
        <v>5</v>
      </c>
      <c r="C8" s="46"/>
      <c r="D8" s="46"/>
      <c r="E8" s="45"/>
      <c r="F8" s="45"/>
      <c r="G8" s="45"/>
      <c r="H8" s="48"/>
      <c r="J8" s="12"/>
    </row>
    <row r="9" spans="2:17" ht="18" customHeight="1" thickTop="1" thickBot="1">
      <c r="B9" s="39"/>
      <c r="C9" s="54"/>
      <c r="D9" s="54"/>
      <c r="E9" s="54"/>
      <c r="F9" s="54"/>
      <c r="G9" s="20"/>
      <c r="H9" s="54"/>
      <c r="O9" s="5"/>
    </row>
    <row r="10" spans="2:17" ht="33.6" customHeight="1" thickTop="1">
      <c r="B10" s="13" t="s">
        <v>5</v>
      </c>
      <c r="C10" s="14" t="s">
        <v>7</v>
      </c>
      <c r="D10" s="7" t="s">
        <v>8</v>
      </c>
      <c r="E10" s="7" t="s">
        <v>65</v>
      </c>
      <c r="F10" s="7" t="s">
        <v>9</v>
      </c>
      <c r="G10" s="7" t="s">
        <v>10</v>
      </c>
      <c r="H10" s="8" t="s">
        <v>11</v>
      </c>
    </row>
    <row r="11" spans="2:17" ht="19.95" customHeight="1">
      <c r="B11" s="34">
        <v>1</v>
      </c>
      <c r="C11" s="44"/>
      <c r="D11" s="44"/>
      <c r="E11" s="1"/>
      <c r="F11" s="3" t="str">
        <f>IF(OR(C11="",D11="",E11=""),"",INDEX($J$3:$Q$6,MATCH($C$11,$J$3:$J$6,0),MATCH($E$11,$J$3:$Q$3,0)))</f>
        <v/>
      </c>
      <c r="G11" s="15">
        <v>2</v>
      </c>
      <c r="H11" s="16" t="str">
        <f>IF(F11="","",F11*G11)</f>
        <v/>
      </c>
    </row>
    <row r="12" spans="2:17" ht="19.95" customHeight="1">
      <c r="B12" s="55">
        <v>2</v>
      </c>
      <c r="C12" s="17" t="s">
        <v>17</v>
      </c>
      <c r="D12" s="18"/>
      <c r="E12" s="87" t="s">
        <v>18</v>
      </c>
      <c r="F12" s="87"/>
      <c r="G12" s="88"/>
      <c r="H12" s="19" t="str">
        <f>IF(H11="","",H11*0.11)</f>
        <v/>
      </c>
      <c r="J12" s="78" t="s">
        <v>35</v>
      </c>
      <c r="K12" s="78"/>
      <c r="L12" s="78"/>
      <c r="M12" s="20"/>
      <c r="N12" s="20"/>
    </row>
    <row r="13" spans="2:17" ht="34.799999999999997" customHeight="1">
      <c r="B13" s="34"/>
      <c r="C13" s="21" t="s">
        <v>12</v>
      </c>
      <c r="D13" s="9" t="s">
        <v>13</v>
      </c>
      <c r="E13" s="9" t="s">
        <v>14</v>
      </c>
      <c r="F13" s="9" t="s">
        <v>15</v>
      </c>
      <c r="G13" s="9" t="s">
        <v>16</v>
      </c>
      <c r="H13" s="22" t="s">
        <v>11</v>
      </c>
      <c r="J13" s="23"/>
      <c r="K13" s="9" t="s">
        <v>1</v>
      </c>
      <c r="L13" s="9" t="s">
        <v>2</v>
      </c>
      <c r="M13" s="9" t="s">
        <v>3</v>
      </c>
      <c r="N13" s="70" t="s">
        <v>34</v>
      </c>
    </row>
    <row r="14" spans="2:17" ht="19.95" customHeight="1">
      <c r="B14" s="34">
        <v>3</v>
      </c>
      <c r="C14" s="24" t="s">
        <v>55</v>
      </c>
      <c r="D14" s="1"/>
      <c r="E14" s="1">
        <v>2</v>
      </c>
      <c r="F14" s="1">
        <v>2</v>
      </c>
      <c r="G14" s="1">
        <v>2</v>
      </c>
      <c r="H14" s="16">
        <f>(E14*K14+F14*L14+G14*M14)*D14</f>
        <v>0</v>
      </c>
      <c r="J14" s="24" t="s">
        <v>55</v>
      </c>
      <c r="K14" s="11">
        <v>14.5</v>
      </c>
      <c r="L14" s="11">
        <v>18.5</v>
      </c>
      <c r="M14" s="11">
        <v>21</v>
      </c>
      <c r="N14" s="69">
        <f>SUM(K14:M14)</f>
        <v>54</v>
      </c>
    </row>
    <row r="15" spans="2:17" ht="19.95" customHeight="1">
      <c r="B15" s="34">
        <v>4</v>
      </c>
      <c r="C15" s="24" t="s">
        <v>6</v>
      </c>
      <c r="D15" s="1"/>
      <c r="E15" s="1">
        <v>2</v>
      </c>
      <c r="F15" s="1">
        <v>2</v>
      </c>
      <c r="G15" s="1">
        <v>2</v>
      </c>
      <c r="H15" s="16">
        <f>(E15*K15+F15*L15+G15*M15)*D15</f>
        <v>0</v>
      </c>
      <c r="J15" s="24" t="s">
        <v>6</v>
      </c>
      <c r="K15" s="11">
        <v>7.25</v>
      </c>
      <c r="L15" s="11">
        <v>9.25</v>
      </c>
      <c r="M15" s="11">
        <v>10.5</v>
      </c>
      <c r="N15" s="69">
        <f>SUM(K15:M15)</f>
        <v>27</v>
      </c>
    </row>
    <row r="16" spans="2:17" ht="19.95" customHeight="1">
      <c r="B16" s="34">
        <v>5</v>
      </c>
      <c r="C16" s="25" t="s">
        <v>19</v>
      </c>
      <c r="D16" s="26"/>
      <c r="E16" s="81" t="s">
        <v>20</v>
      </c>
      <c r="F16" s="81"/>
      <c r="G16" s="82"/>
      <c r="H16" s="16">
        <f>(H14+H15)*0.07</f>
        <v>0</v>
      </c>
      <c r="J16" s="24" t="s">
        <v>41</v>
      </c>
      <c r="K16" s="27">
        <v>0</v>
      </c>
      <c r="L16" s="27">
        <v>0</v>
      </c>
      <c r="M16" s="27">
        <v>0</v>
      </c>
      <c r="N16" s="27">
        <v>0</v>
      </c>
    </row>
    <row r="17" spans="2:16" ht="19.95" customHeight="1" thickBot="1">
      <c r="B17" s="53">
        <v>6</v>
      </c>
      <c r="C17" s="28" t="s">
        <v>22</v>
      </c>
      <c r="D17" s="29"/>
      <c r="E17" s="83" t="s">
        <v>21</v>
      </c>
      <c r="F17" s="83"/>
      <c r="G17" s="84"/>
      <c r="H17" s="30">
        <f>(H14+H15)*0.18</f>
        <v>0</v>
      </c>
      <c r="J17" s="74" t="s">
        <v>60</v>
      </c>
      <c r="K17" s="74"/>
      <c r="L17" s="74"/>
      <c r="M17" s="74"/>
      <c r="N17" s="74"/>
    </row>
    <row r="18" spans="2:16" ht="19.95" customHeight="1" thickTop="1">
      <c r="B18" s="13">
        <v>7</v>
      </c>
      <c r="C18" s="31" t="s">
        <v>24</v>
      </c>
      <c r="D18" s="32"/>
      <c r="E18" s="85" t="s">
        <v>23</v>
      </c>
      <c r="F18" s="85"/>
      <c r="G18" s="86"/>
      <c r="H18" s="33">
        <f>SUM(H11:H17)</f>
        <v>0</v>
      </c>
      <c r="J18" s="51" t="s">
        <v>59</v>
      </c>
      <c r="K18" s="51"/>
      <c r="L18" s="51"/>
      <c r="M18" s="51"/>
      <c r="N18" s="51"/>
      <c r="O18" s="51"/>
      <c r="P18" s="51"/>
    </row>
    <row r="19" spans="2:16" s="39" customFormat="1" ht="19.95" customHeight="1">
      <c r="B19" s="34">
        <v>8</v>
      </c>
      <c r="C19" s="35" t="s">
        <v>32</v>
      </c>
      <c r="D19" s="36" t="s">
        <v>53</v>
      </c>
      <c r="E19" s="37">
        <v>46159</v>
      </c>
      <c r="F19" s="20" t="s">
        <v>54</v>
      </c>
      <c r="G19" s="2"/>
      <c r="H19" s="38" t="str">
        <f>IF(G19="","0.00",IF(G19&lt;=E19,D14*30+D15*15,0))</f>
        <v>0.00</v>
      </c>
      <c r="I19" s="20"/>
    </row>
    <row r="20" spans="2:16" ht="19.95" customHeight="1" thickBot="1">
      <c r="B20" s="53">
        <v>9</v>
      </c>
      <c r="C20" s="56" t="s">
        <v>66</v>
      </c>
      <c r="D20" s="29"/>
      <c r="E20" s="83" t="s">
        <v>25</v>
      </c>
      <c r="F20" s="83"/>
      <c r="G20" s="84"/>
      <c r="H20" s="30">
        <f>H18-H19</f>
        <v>0</v>
      </c>
    </row>
    <row r="21" spans="2:16" ht="19.95" customHeight="1" thickTop="1">
      <c r="D21" s="43"/>
      <c r="E21" s="43"/>
      <c r="F21" s="40"/>
      <c r="G21" s="41"/>
    </row>
    <row r="22" spans="2:16" ht="19.95" customHeight="1">
      <c r="C22" s="57" t="s">
        <v>39</v>
      </c>
      <c r="D22" s="79"/>
      <c r="E22" s="80"/>
    </row>
    <row r="23" spans="2:16" ht="19.95" customHeight="1">
      <c r="C23" s="57" t="s">
        <v>38</v>
      </c>
      <c r="D23" s="71"/>
      <c r="E23" s="72"/>
    </row>
    <row r="24" spans="2:16" ht="19.95" customHeight="1">
      <c r="C24" s="57" t="s">
        <v>56</v>
      </c>
      <c r="D24" s="72"/>
      <c r="E24" s="72"/>
    </row>
    <row r="25" spans="2:16" ht="19.95" customHeight="1"/>
  </sheetData>
  <sheetProtection algorithmName="SHA-512" hashValue="8wvAb1BVABw+bFIza5ZZwWRi8xAEPcj8lJo7dqvouxwn0pwzYRB7vCbBjR317hWMeAL99F3zyaRUUQkxV9wQEQ==" saltValue="mKbbXWUydsu9pAYrwGpAbA==" spinCount="100000" sheet="1"/>
  <mergeCells count="13">
    <mergeCell ref="D23:E23"/>
    <mergeCell ref="J7:M7"/>
    <mergeCell ref="J17:N17"/>
    <mergeCell ref="D24:E24"/>
    <mergeCell ref="N2:Q2"/>
    <mergeCell ref="K2:M2"/>
    <mergeCell ref="J12:L12"/>
    <mergeCell ref="D22:E22"/>
    <mergeCell ref="E16:G16"/>
    <mergeCell ref="E17:G17"/>
    <mergeCell ref="E18:G18"/>
    <mergeCell ref="E20:G20"/>
    <mergeCell ref="E12:G12"/>
  </mergeCells>
  <conditionalFormatting sqref="H19">
    <cfRule type="expression" dxfId="1" priority="1">
      <formula>$H$19=0</formula>
    </cfRule>
  </conditionalFormatting>
  <dataValidations count="3">
    <dataValidation type="list" allowBlank="1" showInputMessage="1" showErrorMessage="1" error="Select from the list" prompt="Select from the list" sqref="C11" xr:uid="{154BCEEE-3EEF-4ED7-8DD3-2F05AE0C2A39}">
      <formula1>$J$4:$J$6</formula1>
    </dataValidation>
    <dataValidation type="list" showInputMessage="1" showErrorMessage="1" error="Select from the list" prompt="Select from the list" sqref="D11" xr:uid="{AEEA4470-7B40-4C1E-9B94-B8BC1EEA1D09}">
      <formula1>INDIRECT($C$11)</formula1>
    </dataValidation>
    <dataValidation type="list" allowBlank="1" showInputMessage="1" showErrorMessage="1" error="Select from the list" prompt="Select from the list" sqref="E11" xr:uid="{3F6B0523-75EB-4E53-A0C3-F8CF669C6F82}">
      <formula1>"1,2,3,4"</formula1>
    </dataValidation>
  </dataValidations>
  <pageMargins left="1" right="1" top="1" bottom="1" header="0.5" footer="0.5"/>
  <pageSetup scale="58" orientation="portrait" r:id="rId1"/>
  <ignoredErrors>
    <ignoredError sqref="F11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061AD-1F00-4899-AAFE-3D010F84E79D}">
  <dimension ref="B1:Q27"/>
  <sheetViews>
    <sheetView zoomScale="90" zoomScaleNormal="90" workbookViewId="0">
      <selection activeCell="C11" sqref="C11"/>
    </sheetView>
  </sheetViews>
  <sheetFormatPr defaultColWidth="8.8984375" defaultRowHeight="13.8"/>
  <cols>
    <col min="1" max="1" width="3.3984375" style="4" customWidth="1"/>
    <col min="2" max="2" width="4.796875" style="4" customWidth="1"/>
    <col min="3" max="3" width="24.09765625" style="4" customWidth="1"/>
    <col min="4" max="8" width="18.69921875" style="5" customWidth="1"/>
    <col min="9" max="9" width="4.59765625" style="5" customWidth="1"/>
    <col min="10" max="10" width="18.796875" style="5" bestFit="1" customWidth="1"/>
    <col min="11" max="13" width="12.69921875" style="4" customWidth="1"/>
    <col min="14" max="17" width="8.69921875" style="4" customWidth="1"/>
    <col min="18" max="16384" width="8.8984375" style="4"/>
  </cols>
  <sheetData>
    <row r="1" spans="2:17" ht="15.6" customHeight="1"/>
    <row r="2" spans="2:17" ht="15.6" customHeight="1">
      <c r="C2" s="59" t="s">
        <v>70</v>
      </c>
    </row>
    <row r="3" spans="2:17" ht="15.6" customHeight="1">
      <c r="C3" s="59" t="s">
        <v>72</v>
      </c>
    </row>
    <row r="4" spans="2:17" ht="27" customHeight="1" thickBot="1">
      <c r="B4" s="39"/>
      <c r="C4" s="42"/>
      <c r="D4" s="20"/>
      <c r="E4" s="20"/>
      <c r="F4" s="20"/>
      <c r="G4" s="20"/>
      <c r="H4" s="20"/>
      <c r="J4" s="6" t="s">
        <v>36</v>
      </c>
      <c r="K4" s="92" t="s">
        <v>49</v>
      </c>
      <c r="L4" s="93"/>
      <c r="M4" s="94"/>
      <c r="N4" s="92" t="s">
        <v>57</v>
      </c>
      <c r="O4" s="93"/>
      <c r="P4" s="93"/>
      <c r="Q4" s="94"/>
    </row>
    <row r="5" spans="2:17" ht="31.8" customHeight="1" thickTop="1">
      <c r="B5" s="52"/>
      <c r="C5" s="7" t="s">
        <v>26</v>
      </c>
      <c r="D5" s="7" t="s">
        <v>27</v>
      </c>
      <c r="E5" s="7" t="s">
        <v>28</v>
      </c>
      <c r="F5" s="7" t="s">
        <v>29</v>
      </c>
      <c r="G5" s="7" t="s">
        <v>30</v>
      </c>
      <c r="H5" s="8" t="s">
        <v>31</v>
      </c>
      <c r="J5" s="9" t="s">
        <v>4</v>
      </c>
      <c r="K5" s="9" t="s">
        <v>50</v>
      </c>
      <c r="L5" s="9" t="s">
        <v>51</v>
      </c>
      <c r="M5" s="9" t="s">
        <v>52</v>
      </c>
      <c r="N5" s="9">
        <v>1</v>
      </c>
      <c r="O5" s="9">
        <v>2</v>
      </c>
      <c r="P5" s="9">
        <v>3</v>
      </c>
      <c r="Q5" s="9">
        <v>4</v>
      </c>
    </row>
    <row r="6" spans="2:17" ht="19.95" customHeight="1">
      <c r="B6" s="34">
        <v>1</v>
      </c>
      <c r="C6" s="44" t="s">
        <v>33</v>
      </c>
      <c r="D6" s="44"/>
      <c r="E6" s="1" t="s">
        <v>61</v>
      </c>
      <c r="F6" s="1">
        <v>40</v>
      </c>
      <c r="G6" s="1" t="s">
        <v>67</v>
      </c>
      <c r="H6" s="47" t="s">
        <v>64</v>
      </c>
      <c r="J6" s="10" t="s">
        <v>0</v>
      </c>
      <c r="K6" s="49" t="s">
        <v>45</v>
      </c>
      <c r="L6" s="49" t="s">
        <v>42</v>
      </c>
      <c r="M6" s="49" t="s">
        <v>46</v>
      </c>
      <c r="N6" s="11">
        <v>155</v>
      </c>
      <c r="O6" s="11">
        <v>155</v>
      </c>
      <c r="P6" s="11">
        <v>175</v>
      </c>
      <c r="Q6" s="11">
        <v>195</v>
      </c>
    </row>
    <row r="7" spans="2:17" ht="19.95" customHeight="1">
      <c r="B7" s="34">
        <v>2</v>
      </c>
      <c r="C7" s="44" t="s">
        <v>73</v>
      </c>
      <c r="D7" s="44" t="s">
        <v>37</v>
      </c>
      <c r="E7" s="1" t="s">
        <v>62</v>
      </c>
      <c r="F7" s="1">
        <v>39</v>
      </c>
      <c r="G7" s="1" t="s">
        <v>63</v>
      </c>
      <c r="H7" s="47" t="s">
        <v>64</v>
      </c>
      <c r="J7" s="10" t="s">
        <v>43</v>
      </c>
      <c r="K7" s="49" t="s">
        <v>42</v>
      </c>
      <c r="L7" s="50"/>
      <c r="M7" s="50"/>
      <c r="N7" s="11">
        <v>89</v>
      </c>
      <c r="O7" s="11">
        <v>89</v>
      </c>
      <c r="P7" s="11">
        <v>99</v>
      </c>
      <c r="Q7" s="11">
        <v>109</v>
      </c>
    </row>
    <row r="8" spans="2:17" ht="19.95" customHeight="1">
      <c r="B8" s="34">
        <v>3</v>
      </c>
      <c r="C8" s="44" t="s">
        <v>74</v>
      </c>
      <c r="D8" s="44" t="s">
        <v>37</v>
      </c>
      <c r="E8" s="1" t="s">
        <v>61</v>
      </c>
      <c r="F8" s="60">
        <v>12</v>
      </c>
      <c r="G8" s="1" t="s">
        <v>63</v>
      </c>
      <c r="H8" s="47"/>
      <c r="J8" s="10" t="s">
        <v>44</v>
      </c>
      <c r="K8" s="49" t="s">
        <v>42</v>
      </c>
      <c r="L8" s="49" t="s">
        <v>47</v>
      </c>
      <c r="M8" s="49" t="s">
        <v>48</v>
      </c>
      <c r="N8" s="11">
        <v>119</v>
      </c>
      <c r="O8" s="11">
        <v>119</v>
      </c>
      <c r="P8" s="11">
        <v>129</v>
      </c>
      <c r="Q8" s="11">
        <v>139</v>
      </c>
    </row>
    <row r="9" spans="2:17" ht="19.95" customHeight="1">
      <c r="B9" s="34">
        <v>4</v>
      </c>
      <c r="C9" s="44" t="s">
        <v>75</v>
      </c>
      <c r="D9" s="44"/>
      <c r="E9" s="1" t="s">
        <v>62</v>
      </c>
      <c r="F9" s="60">
        <v>5</v>
      </c>
      <c r="G9" s="1" t="s">
        <v>63</v>
      </c>
      <c r="H9" s="47"/>
      <c r="J9" s="73" t="s">
        <v>40</v>
      </c>
      <c r="K9" s="73"/>
      <c r="L9" s="73"/>
      <c r="M9" s="73"/>
    </row>
    <row r="10" spans="2:17" ht="19.95" customHeight="1" thickBot="1">
      <c r="B10" s="53">
        <v>5</v>
      </c>
      <c r="C10" s="46" t="s">
        <v>76</v>
      </c>
      <c r="D10" s="46"/>
      <c r="E10" s="45" t="s">
        <v>62</v>
      </c>
      <c r="F10" s="61">
        <v>3</v>
      </c>
      <c r="G10" s="45" t="s">
        <v>63</v>
      </c>
      <c r="H10" s="48"/>
      <c r="J10" s="12"/>
    </row>
    <row r="11" spans="2:17" ht="18" customHeight="1" thickTop="1" thickBot="1">
      <c r="B11" s="39"/>
      <c r="C11" s="54"/>
      <c r="D11" s="54"/>
      <c r="E11" s="54"/>
      <c r="F11" s="54"/>
      <c r="G11" s="20"/>
      <c r="H11" s="54"/>
      <c r="O11" s="5"/>
    </row>
    <row r="12" spans="2:17" ht="33.6" customHeight="1" thickTop="1">
      <c r="B12" s="13" t="s">
        <v>5</v>
      </c>
      <c r="C12" s="14" t="s">
        <v>7</v>
      </c>
      <c r="D12" s="7" t="s">
        <v>8</v>
      </c>
      <c r="E12" s="7" t="s">
        <v>65</v>
      </c>
      <c r="F12" s="7" t="s">
        <v>9</v>
      </c>
      <c r="G12" s="7" t="s">
        <v>10</v>
      </c>
      <c r="H12" s="8" t="s">
        <v>11</v>
      </c>
    </row>
    <row r="13" spans="2:17" ht="19.95" customHeight="1">
      <c r="B13" s="34">
        <v>1</v>
      </c>
      <c r="C13" s="44" t="s">
        <v>0</v>
      </c>
      <c r="D13" s="44" t="s">
        <v>45</v>
      </c>
      <c r="E13" s="1">
        <v>3</v>
      </c>
      <c r="F13" s="3">
        <f>IF(OR(C13="",D13="",E13=""),"",INDEX($J$5:$Q$8,MATCH($C$13,$J$5:$J$8,0),MATCH($E$13,$J$5:$Q$5,0)))</f>
        <v>175</v>
      </c>
      <c r="G13" s="15">
        <v>2</v>
      </c>
      <c r="H13" s="16">
        <f>IF(F13="","",F13*G13)</f>
        <v>350</v>
      </c>
    </row>
    <row r="14" spans="2:17" ht="19.95" customHeight="1">
      <c r="B14" s="55">
        <v>2</v>
      </c>
      <c r="C14" s="17" t="s">
        <v>17</v>
      </c>
      <c r="D14" s="18"/>
      <c r="E14" s="87" t="s">
        <v>18</v>
      </c>
      <c r="F14" s="87"/>
      <c r="G14" s="88"/>
      <c r="H14" s="19">
        <f>IF(H13="","",H13*0.11)</f>
        <v>38.5</v>
      </c>
      <c r="J14" s="78" t="s">
        <v>35</v>
      </c>
      <c r="K14" s="78"/>
      <c r="L14" s="78"/>
      <c r="M14" s="20"/>
      <c r="N14" s="20"/>
    </row>
    <row r="15" spans="2:17" ht="34.799999999999997" customHeight="1">
      <c r="B15" s="34"/>
      <c r="C15" s="21" t="s">
        <v>12</v>
      </c>
      <c r="D15" s="9" t="s">
        <v>13</v>
      </c>
      <c r="E15" s="9" t="s">
        <v>14</v>
      </c>
      <c r="F15" s="9" t="s">
        <v>15</v>
      </c>
      <c r="G15" s="9" t="s">
        <v>16</v>
      </c>
      <c r="H15" s="22" t="s">
        <v>11</v>
      </c>
      <c r="J15" s="23"/>
      <c r="K15" s="9" t="s">
        <v>1</v>
      </c>
      <c r="L15" s="9" t="s">
        <v>2</v>
      </c>
      <c r="M15" s="9" t="s">
        <v>3</v>
      </c>
      <c r="N15" s="9" t="s">
        <v>34</v>
      </c>
    </row>
    <row r="16" spans="2:17" ht="19.95" customHeight="1">
      <c r="B16" s="34">
        <v>3</v>
      </c>
      <c r="C16" s="24" t="s">
        <v>55</v>
      </c>
      <c r="D16" s="1">
        <v>3</v>
      </c>
      <c r="E16" s="1">
        <v>2</v>
      </c>
      <c r="F16" s="1">
        <v>2</v>
      </c>
      <c r="G16" s="1">
        <v>2</v>
      </c>
      <c r="H16" s="16">
        <f>(E16*K16+F16*L16+G16*M16)*D16</f>
        <v>324</v>
      </c>
      <c r="J16" s="24" t="s">
        <v>55</v>
      </c>
      <c r="K16" s="11">
        <v>14.5</v>
      </c>
      <c r="L16" s="11">
        <v>18.5</v>
      </c>
      <c r="M16" s="11">
        <v>21</v>
      </c>
      <c r="N16" s="11">
        <f>SUM(K16:M16)</f>
        <v>54</v>
      </c>
    </row>
    <row r="17" spans="2:16" ht="19.95" customHeight="1">
      <c r="B17" s="34">
        <v>4</v>
      </c>
      <c r="C17" s="24" t="s">
        <v>6</v>
      </c>
      <c r="D17" s="1">
        <v>1</v>
      </c>
      <c r="E17" s="1">
        <v>2</v>
      </c>
      <c r="F17" s="1">
        <v>2</v>
      </c>
      <c r="G17" s="1">
        <v>2</v>
      </c>
      <c r="H17" s="16">
        <f>(E17*K17+F17*L17+G17*M17)*D17</f>
        <v>54</v>
      </c>
      <c r="J17" s="24" t="s">
        <v>6</v>
      </c>
      <c r="K17" s="11">
        <v>7.25</v>
      </c>
      <c r="L17" s="11">
        <v>9.25</v>
      </c>
      <c r="M17" s="11">
        <v>10.5</v>
      </c>
      <c r="N17" s="11">
        <f>SUM(K17:M17)</f>
        <v>27</v>
      </c>
    </row>
    <row r="18" spans="2:16" ht="19.95" customHeight="1">
      <c r="B18" s="34">
        <v>5</v>
      </c>
      <c r="C18" s="25" t="s">
        <v>19</v>
      </c>
      <c r="D18" s="26"/>
      <c r="E18" s="81" t="s">
        <v>20</v>
      </c>
      <c r="F18" s="81"/>
      <c r="G18" s="82"/>
      <c r="H18" s="16">
        <f>(H16+H17)*0.07</f>
        <v>26.46</v>
      </c>
      <c r="J18" s="24" t="s">
        <v>41</v>
      </c>
      <c r="K18" s="27">
        <v>0</v>
      </c>
      <c r="L18" s="27">
        <v>0</v>
      </c>
      <c r="M18" s="27">
        <v>0</v>
      </c>
      <c r="N18" s="27">
        <v>0</v>
      </c>
    </row>
    <row r="19" spans="2:16" ht="19.95" customHeight="1" thickBot="1">
      <c r="B19" s="53">
        <v>6</v>
      </c>
      <c r="C19" s="28" t="s">
        <v>22</v>
      </c>
      <c r="D19" s="29"/>
      <c r="E19" s="83" t="s">
        <v>21</v>
      </c>
      <c r="F19" s="83"/>
      <c r="G19" s="84"/>
      <c r="H19" s="30">
        <f>(H16+H17)*0.18</f>
        <v>68.039999999999992</v>
      </c>
      <c r="J19" s="74" t="s">
        <v>60</v>
      </c>
      <c r="K19" s="74"/>
      <c r="L19" s="74"/>
      <c r="M19" s="74"/>
      <c r="N19" s="74"/>
    </row>
    <row r="20" spans="2:16" ht="19.95" customHeight="1" thickTop="1">
      <c r="B20" s="13">
        <v>7</v>
      </c>
      <c r="C20" s="31" t="s">
        <v>24</v>
      </c>
      <c r="D20" s="32"/>
      <c r="E20" s="85" t="s">
        <v>23</v>
      </c>
      <c r="F20" s="85"/>
      <c r="G20" s="62" t="s">
        <v>71</v>
      </c>
      <c r="H20" s="33">
        <f>SUM(H13:H19)</f>
        <v>861</v>
      </c>
      <c r="J20" s="51" t="s">
        <v>59</v>
      </c>
      <c r="K20" s="51"/>
      <c r="L20" s="51"/>
      <c r="M20" s="51"/>
      <c r="N20" s="51"/>
      <c r="O20" s="51"/>
      <c r="P20" s="51"/>
    </row>
    <row r="21" spans="2:16" s="39" customFormat="1" ht="19.95" customHeight="1">
      <c r="B21" s="34">
        <v>8</v>
      </c>
      <c r="C21" s="35" t="s">
        <v>32</v>
      </c>
      <c r="D21" s="36" t="s">
        <v>53</v>
      </c>
      <c r="E21" s="37">
        <v>46159</v>
      </c>
      <c r="F21" s="20" t="s">
        <v>54</v>
      </c>
      <c r="G21" s="2">
        <v>46098</v>
      </c>
      <c r="H21" s="38">
        <f>IF(G21="","0.00",IF(G21&lt;=E21,D16*30+D17*15,0))</f>
        <v>105</v>
      </c>
      <c r="I21" s="20"/>
    </row>
    <row r="22" spans="2:16" ht="19.95" customHeight="1" thickBot="1">
      <c r="B22" s="53">
        <v>9</v>
      </c>
      <c r="C22" s="56" t="s">
        <v>66</v>
      </c>
      <c r="D22" s="29"/>
      <c r="E22" s="83" t="s">
        <v>25</v>
      </c>
      <c r="F22" s="83"/>
      <c r="G22" s="84"/>
      <c r="H22" s="30">
        <f>H20-H21</f>
        <v>756</v>
      </c>
    </row>
    <row r="23" spans="2:16" ht="19.95" customHeight="1" thickTop="1">
      <c r="D23" s="43"/>
      <c r="E23" s="43"/>
      <c r="F23" s="40"/>
      <c r="G23" s="41"/>
    </row>
    <row r="24" spans="2:16" ht="19.95" customHeight="1">
      <c r="C24" s="57" t="s">
        <v>39</v>
      </c>
      <c r="D24" s="90" t="s">
        <v>68</v>
      </c>
      <c r="E24" s="91"/>
      <c r="F24" s="4"/>
    </row>
    <row r="25" spans="2:16" ht="19.95" customHeight="1">
      <c r="C25" s="57" t="s">
        <v>38</v>
      </c>
      <c r="D25" s="89" t="s">
        <v>69</v>
      </c>
      <c r="E25" s="89"/>
      <c r="F25" s="4"/>
      <c r="G25" s="58"/>
    </row>
    <row r="26" spans="2:16" ht="19.95" customHeight="1">
      <c r="C26" s="57" t="s">
        <v>56</v>
      </c>
      <c r="D26" s="89">
        <v>4567</v>
      </c>
      <c r="E26" s="89"/>
      <c r="F26" s="4"/>
      <c r="G26" s="58"/>
    </row>
    <row r="27" spans="2:16" ht="19.95" customHeight="1"/>
  </sheetData>
  <sheetProtection algorithmName="SHA-512" hashValue="uqQI131LWFzzlnb4a/3KO9BNIzmY7mTgy2P0mRW7yDslMGdE9hKIGc6qOjI16aRCyUktjatQaOjYag+0PoaYww==" saltValue="hQGwxzxwWxSlm5wyQsbwHw==" spinCount="100000" sheet="1"/>
  <mergeCells count="13">
    <mergeCell ref="E18:G18"/>
    <mergeCell ref="K4:M4"/>
    <mergeCell ref="N4:Q4"/>
    <mergeCell ref="J9:M9"/>
    <mergeCell ref="E14:G14"/>
    <mergeCell ref="J14:L14"/>
    <mergeCell ref="D26:E26"/>
    <mergeCell ref="E20:F20"/>
    <mergeCell ref="E19:G19"/>
    <mergeCell ref="J19:N19"/>
    <mergeCell ref="E22:G22"/>
    <mergeCell ref="D24:E24"/>
    <mergeCell ref="D25:E25"/>
  </mergeCells>
  <conditionalFormatting sqref="H21">
    <cfRule type="expression" dxfId="0" priority="1">
      <formula>$H$21=0</formula>
    </cfRule>
  </conditionalFormatting>
  <dataValidations count="3">
    <dataValidation type="list" allowBlank="1" showInputMessage="1" showErrorMessage="1" error="Select from the list" prompt="Select from the list" sqref="E13" xr:uid="{B36BAA65-C976-478D-888A-E6B5ED070C93}">
      <formula1>"1,2,3,4"</formula1>
    </dataValidation>
    <dataValidation type="list" showInputMessage="1" showErrorMessage="1" error="Select from the list" prompt="Select from the list" sqref="D13" xr:uid="{BB517748-00E0-4DED-833D-3C8DCEF79CBA}">
      <formula1>INDIRECT($C$13)</formula1>
    </dataValidation>
    <dataValidation type="list" allowBlank="1" showInputMessage="1" showErrorMessage="1" error="Select from the list" prompt="Select from the list" sqref="C13" xr:uid="{37D4C297-DBC5-49DB-B1D2-93D53057EB88}">
      <formula1>$J$6:$J$8</formula1>
    </dataValidation>
  </dataValidations>
  <pageMargins left="1" right="1" top="1" bottom="1" header="0.5" footer="0.5"/>
  <pageSetup scale="5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Form</vt:lpstr>
      <vt:lpstr>Example</vt:lpstr>
      <vt:lpstr>Example!Apartment</vt:lpstr>
      <vt:lpstr>Apartment</vt:lpstr>
      <vt:lpstr>Example!Hillside</vt:lpstr>
      <vt:lpstr>Hillside</vt:lpstr>
      <vt:lpstr>Example!Print_Area</vt:lpstr>
      <vt:lpstr>Form!Print_Area</vt:lpstr>
      <vt:lpstr>Example!Terrace</vt:lpstr>
      <vt:lpstr>Terrace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Yaping Tu</dc:creator>
  <cp:lastModifiedBy>Yaping Tu</cp:lastModifiedBy>
  <cp:lastPrinted>2026-03-25T04:26:57Z</cp:lastPrinted>
  <dcterms:created xsi:type="dcterms:W3CDTF">2026-01-22T19:56:43Z</dcterms:created>
  <dcterms:modified xsi:type="dcterms:W3CDTF">2026-03-25T04:31:21Z</dcterms:modified>
</cp:coreProperties>
</file>